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<sst xmlns="http://schemas.openxmlformats.org/spreadsheetml/2006/main" count="167" uniqueCount="120">
  <si>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</si>
  <si>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</si>
  <si>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</si>
  <si>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</si>
  <si>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</si>
  <si>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</si>
  <si>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</si>
  <si>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</si>
  <si>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</si>
  <si>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</si>
  <si>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</si>
  <si>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</si>
  <si>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</si>
  <si>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</si>
  <si>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</si>
  <si>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</si>
  <si>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</si>
  <si>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</si>
  <si>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</si>
  <si>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</si>
  <si>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</si>
  <si>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</si>
  <si>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</si>
  <si>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</si>
  <si>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</si>
  <si>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</si>
  <si>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</si>
  <si>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</si>
  <si>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</si>
  <si>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</si>
  <si>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</si>
  <si>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</si>
  <si>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</si>
  <si>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</si>
  <si>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</si>
  <si>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</si>
  <si>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</si>
  <si>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</si>
  <si>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</si>
  <si>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</si>
  <si>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</si>
  <si>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</si>
  <si>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</si>
  <si>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</si>
  <si>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</si>
  <si>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</si>
  <si>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</si>
  <si>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</si>
  <si>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</si>
  <si>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</si>
  <si>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</si>
  <si>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</si>
  <si>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</si>
  <si>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</si>
  <si>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</si>
  <si>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</si>
  <si>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</si>
  <si>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</si>
  <si>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</si>
  <si>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</si>
  <si>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</si>
  <si>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</si>
  <si>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</si>
  <si>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</si>
  <si>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</si>
  <si>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</si>
  <si>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</si>
  <si>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</si>
  <si>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</si>
  <si>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</si>
  <si>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</si>
  <si>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</si>
  <si>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</si>
  <si>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</si>
  <si>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</si>
  <si>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</si>
  <si>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</si>
  <si>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</si>
  <si>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</si>
  <si>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</si>
  <si>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</si>
  <si>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</si>
  <si>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</si>
  <si>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</si>
  <si>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</si>
  <si>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</si>
  <si>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</si>
  <si>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</si>
  <si>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</si>
  <si>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</si>
  <si>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</si>
  <si>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</si>
  <si>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</si>
  <si>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</si>
  <si>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</si>
  <si>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</si>
  <si>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</si>
  <si>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</si>
  <si>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</si>
  <si>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</si>
  <si>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</si>
  <si>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</si>
  <si>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</si>
  <si>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</si>
  <si>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</si>
  <si>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</si>
  <si>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</si>
  <si>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</si>
  <si>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</si>
  <si>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</si>
  <si>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</si>
  <si>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</si>
  <si>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</si>
  <si>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</si>
  <si>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Природоохоронні заходи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</si>
  <si>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</si>
  <si>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</si>
  <si>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</si>
  <si>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</si>
  <si>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Аналіз використання коштів міського бюджету за 2015 рік станом на 12.08.2015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</si>
</sst>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20006753"/>
        <c:axId val="45843050"/>
      </c:bar3D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6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9934267"/>
        <c:axId val="22299540"/>
      </c:bar3D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66478133"/>
        <c:axId val="61432286"/>
      </c:bar3D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16019663"/>
        <c:axId val="9959240"/>
      </c:bar3D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9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22524297"/>
        <c:axId val="1392082"/>
      </c:bar3D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2082"/>
        <c:crosses val="autoZero"/>
        <c:auto val="1"/>
        <c:lblOffset val="100"/>
        <c:tickLblSkip val="2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12528739"/>
        <c:axId val="45649788"/>
      </c:bar3D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8194909"/>
        <c:axId val="6645318"/>
      </c:bar3D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59807863"/>
        <c:axId val="1399856"/>
      </c:bar3D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12598705"/>
        <c:axId val="46279482"/>
      </c:bar3D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98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</f>
        <v>211790.3</v>
      </c>
      <c r="E6" s="3">
        <f>D6/D145*100</f>
        <v>38.3565928368046</v>
      </c>
      <c r="F6" s="3">
        <f>D6/B6*100</f>
        <v>90.02936503010893</v>
      </c>
      <c r="G6" s="3">
        <f aca="true" t="shared" si="0" ref="G6:G43">D6/C6*100</f>
        <v>58.38091126907942</v>
      </c>
      <c r="H6" s="3">
        <f>B6-D6</f>
        <v>23455.5</v>
      </c>
      <c r="I6" s="3">
        <f aca="true" t="shared" si="1" ref="I6:I43">C6-D6</f>
        <v>150982.89999999997</v>
      </c>
    </row>
    <row r="7" spans="1:9" s="44" customFormat="1" ht="18.75">
      <c r="A7" s="118" t="s">
        <v>107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</f>
        <v>108420.20000000001</v>
      </c>
      <c r="E7" s="107">
        <f>D7/D6*100</f>
        <v>51.19224062669537</v>
      </c>
      <c r="F7" s="107">
        <f>D7/B7*100</f>
        <v>91.09632145296769</v>
      </c>
      <c r="G7" s="107">
        <f>D7/C7*100</f>
        <v>62.33324364537843</v>
      </c>
      <c r="H7" s="107">
        <f>B7-D7</f>
        <v>10596.899999999994</v>
      </c>
      <c r="I7" s="107">
        <f t="shared" si="1"/>
        <v>65516.19999999998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</f>
        <v>162194.59999999998</v>
      </c>
      <c r="E8" s="1">
        <f>D8/D6*100</f>
        <v>76.58263858165364</v>
      </c>
      <c r="F8" s="1">
        <f>D8/B8*100</f>
        <v>92.81245994396731</v>
      </c>
      <c r="G8" s="1">
        <f t="shared" si="0"/>
        <v>58.93294392209255</v>
      </c>
      <c r="H8" s="1">
        <f>B8-D8</f>
        <v>12560.600000000035</v>
      </c>
      <c r="I8" s="1">
        <f t="shared" si="1"/>
        <v>113024.30000000005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0.004249486402351761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</f>
        <v>10452.499999999998</v>
      </c>
      <c r="E10" s="1">
        <f>D10/D6*100</f>
        <v>4.935306291175752</v>
      </c>
      <c r="F10" s="1">
        <f aca="true" t="shared" si="3" ref="F10:F41">D10/B10*100</f>
        <v>80.89606761138928</v>
      </c>
      <c r="G10" s="1">
        <f t="shared" si="0"/>
        <v>47.275843977276836</v>
      </c>
      <c r="H10" s="1">
        <f t="shared" si="2"/>
        <v>2468.4000000000015</v>
      </c>
      <c r="I10" s="1">
        <f t="shared" si="1"/>
        <v>11657.1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</f>
        <v>36914.20000000001</v>
      </c>
      <c r="E11" s="1">
        <f>D11/D6*100</f>
        <v>17.42959899485482</v>
      </c>
      <c r="F11" s="1">
        <f t="shared" si="3"/>
        <v>83.68839989934052</v>
      </c>
      <c r="G11" s="1">
        <f t="shared" si="0"/>
        <v>60.115070375973666</v>
      </c>
      <c r="H11" s="1">
        <f t="shared" si="2"/>
        <v>7194.899999999987</v>
      </c>
      <c r="I11" s="1">
        <f t="shared" si="1"/>
        <v>24491.699999999983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</f>
        <v>186.39999999999998</v>
      </c>
      <c r="E12" s="1">
        <f>D12/D6*100</f>
        <v>0.08801158504426311</v>
      </c>
      <c r="F12" s="1">
        <f t="shared" si="3"/>
        <v>75.34357316087306</v>
      </c>
      <c r="G12" s="1">
        <f t="shared" si="0"/>
        <v>62.95170550489699</v>
      </c>
      <c r="H12" s="1">
        <f t="shared" si="2"/>
        <v>61.00000000000003</v>
      </c>
      <c r="I12" s="1">
        <f t="shared" si="1"/>
        <v>109.69999999999999</v>
      </c>
    </row>
    <row r="13" spans="1:9" ht="18.75" thickBot="1">
      <c r="A13" s="29" t="s">
        <v>35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2033.6</v>
      </c>
      <c r="E13" s="1">
        <f>D13/D6*100</f>
        <v>0.9601950608691712</v>
      </c>
      <c r="F13" s="1">
        <f t="shared" si="3"/>
        <v>63.789209535759504</v>
      </c>
      <c r="G13" s="1">
        <f t="shared" si="0"/>
        <v>54.999323867478914</v>
      </c>
      <c r="H13" s="1">
        <f t="shared" si="2"/>
        <v>1154.3999999999796</v>
      </c>
      <c r="I13" s="1">
        <f t="shared" si="1"/>
        <v>1663.8999999999405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</f>
        <v>137563.49999999994</v>
      </c>
      <c r="E18" s="3">
        <f>D18/D145*100</f>
        <v>24.913639381528654</v>
      </c>
      <c r="F18" s="3">
        <f>D18/B18*100</f>
        <v>89.3822025044053</v>
      </c>
      <c r="G18" s="3">
        <f t="shared" si="0"/>
        <v>56.237245148250594</v>
      </c>
      <c r="H18" s="3">
        <f>B18-D18</f>
        <v>16341.300000000047</v>
      </c>
      <c r="I18" s="3">
        <f t="shared" si="1"/>
        <v>107049.30000000008</v>
      </c>
    </row>
    <row r="19" spans="1:9" s="44" customFormat="1" ht="18.75">
      <c r="A19" s="118" t="s">
        <v>108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</f>
        <v>122979.80000000002</v>
      </c>
      <c r="E19" s="107">
        <f>D19/D18*100</f>
        <v>89.39856866101842</v>
      </c>
      <c r="F19" s="107">
        <f t="shared" si="3"/>
        <v>91.95590177197474</v>
      </c>
      <c r="G19" s="107">
        <f t="shared" si="0"/>
        <v>65.93412367198658</v>
      </c>
      <c r="H19" s="107">
        <f t="shared" si="2"/>
        <v>10757.99999999997</v>
      </c>
      <c r="I19" s="107">
        <f t="shared" si="1"/>
        <v>63539.399999999994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</f>
        <v>109246.39999999995</v>
      </c>
      <c r="E20" s="1">
        <f>D20/D18*100</f>
        <v>79.41525186550211</v>
      </c>
      <c r="F20" s="1">
        <f t="shared" si="3"/>
        <v>90.70178511976762</v>
      </c>
      <c r="G20" s="1">
        <f t="shared" si="0"/>
        <v>57.23449522750739</v>
      </c>
      <c r="H20" s="1">
        <f t="shared" si="2"/>
        <v>11199.300000000047</v>
      </c>
      <c r="I20" s="1">
        <f t="shared" si="1"/>
        <v>81628.70000000006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</f>
        <v>5207</v>
      </c>
      <c r="E21" s="1">
        <f>D21/D18*100</f>
        <v>3.7851610347221483</v>
      </c>
      <c r="F21" s="1">
        <f t="shared" si="3"/>
        <v>64.4614184730802</v>
      </c>
      <c r="G21" s="1">
        <f t="shared" si="0"/>
        <v>40.06216675771122</v>
      </c>
      <c r="H21" s="1">
        <f t="shared" si="2"/>
        <v>2870.7000000000007</v>
      </c>
      <c r="I21" s="1">
        <f t="shared" si="1"/>
        <v>7790.299999999999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173.9+19+7.6+19.5+89.8+0.1+92.4+48.6+202.1+56.1+96.9+242.1+36.1+19.2+171.7+0.1+22.2+39+81.6+82+84.2+0.1+30.3-30.3+115.9+98.3+38+4.5+18.6+10.9+19.7+48.1</f>
        <v>1938.3</v>
      </c>
      <c r="E22" s="1">
        <f>D22/D18*100</f>
        <v>1.409022015287486</v>
      </c>
      <c r="F22" s="1">
        <f t="shared" si="3"/>
        <v>90.80389768574909</v>
      </c>
      <c r="G22" s="1">
        <f t="shared" si="0"/>
        <v>59.57950388835951</v>
      </c>
      <c r="H22" s="1">
        <f t="shared" si="2"/>
        <v>196.29999999999995</v>
      </c>
      <c r="I22" s="1">
        <f t="shared" si="1"/>
        <v>1315.0000000000002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</f>
        <v>13529.4</v>
      </c>
      <c r="E23" s="1">
        <f>D23/D18*100</f>
        <v>9.835021644549611</v>
      </c>
      <c r="F23" s="1">
        <f t="shared" si="3"/>
        <v>94.29204649995818</v>
      </c>
      <c r="G23" s="1">
        <f t="shared" si="0"/>
        <v>52.80177965109472</v>
      </c>
      <c r="H23" s="1">
        <f t="shared" si="2"/>
        <v>819</v>
      </c>
      <c r="I23" s="1">
        <f t="shared" si="1"/>
        <v>12093.6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</f>
        <v>773.5</v>
      </c>
      <c r="E24" s="1">
        <f>D24/D18*100</f>
        <v>0.5622857807485272</v>
      </c>
      <c r="F24" s="1">
        <f t="shared" si="3"/>
        <v>85.64942974199977</v>
      </c>
      <c r="G24" s="1">
        <f t="shared" si="0"/>
        <v>50.618415025194686</v>
      </c>
      <c r="H24" s="1">
        <f t="shared" si="2"/>
        <v>129.60000000000002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6868.899999999992</v>
      </c>
      <c r="E25" s="1">
        <f>D25/D18*100</f>
        <v>4.993257659190116</v>
      </c>
      <c r="F25" s="1">
        <f t="shared" si="3"/>
        <v>85.91172313734317</v>
      </c>
      <c r="G25" s="1">
        <f t="shared" si="0"/>
        <v>66.45607585139308</v>
      </c>
      <c r="H25" s="1">
        <f t="shared" si="2"/>
        <v>1126.3999999999996</v>
      </c>
      <c r="I25" s="1">
        <f t="shared" si="1"/>
        <v>3467.100000000013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</f>
        <v>26859.899999999998</v>
      </c>
      <c r="E33" s="3">
        <f>D33/D145*100</f>
        <v>4.864501575082938</v>
      </c>
      <c r="F33" s="3">
        <f>D33/B33*100</f>
        <v>89.29398975409154</v>
      </c>
      <c r="G33" s="3">
        <f t="shared" si="0"/>
        <v>59.96062139615456</v>
      </c>
      <c r="H33" s="3">
        <f t="shared" si="2"/>
        <v>3220.4000000000015</v>
      </c>
      <c r="I33" s="3">
        <f t="shared" si="1"/>
        <v>17935.999999999996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</f>
        <v>19338.4</v>
      </c>
      <c r="E34" s="1">
        <f>D34/D33*100</f>
        <v>71.99728963994654</v>
      </c>
      <c r="F34" s="1">
        <f t="shared" si="3"/>
        <v>90.06124112236581</v>
      </c>
      <c r="G34" s="1">
        <f t="shared" si="0"/>
        <v>60.111280345652915</v>
      </c>
      <c r="H34" s="1">
        <f t="shared" si="2"/>
        <v>2134.0999999999985</v>
      </c>
      <c r="I34" s="1">
        <f t="shared" si="1"/>
        <v>12832.599999999999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</f>
        <v>1257.3</v>
      </c>
      <c r="E36" s="1">
        <f>D36/D33*100</f>
        <v>4.680955625300169</v>
      </c>
      <c r="F36" s="1">
        <f t="shared" si="3"/>
        <v>76.77230261952738</v>
      </c>
      <c r="G36" s="1">
        <f t="shared" si="0"/>
        <v>47.01944652206432</v>
      </c>
      <c r="H36" s="1">
        <f t="shared" si="2"/>
        <v>380.4000000000001</v>
      </c>
      <c r="I36" s="1">
        <f t="shared" si="1"/>
        <v>1416.7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1.3023131136005721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0.06329137487481339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5897.399999999996</v>
      </c>
      <c r="E39" s="1">
        <f>D39/D33*100</f>
        <v>21.956150246277893</v>
      </c>
      <c r="F39" s="1">
        <f t="shared" si="3"/>
        <v>90.72085653631967</v>
      </c>
      <c r="G39" s="1">
        <f t="shared" si="0"/>
        <v>62.817153447945294</v>
      </c>
      <c r="H39" s="1">
        <f>B39-D39</f>
        <v>603.2000000000035</v>
      </c>
      <c r="I39" s="1">
        <f t="shared" si="1"/>
        <v>3490.7999999999975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</f>
        <v>480.5</v>
      </c>
      <c r="E43" s="3">
        <f>D43/D145*100</f>
        <v>0.08702165707345716</v>
      </c>
      <c r="F43" s="3">
        <f>D43/B43*100</f>
        <v>85.98783106657123</v>
      </c>
      <c r="G43" s="3">
        <f t="shared" si="0"/>
        <v>58.676273049212355</v>
      </c>
      <c r="H43" s="3">
        <f t="shared" si="2"/>
        <v>78.29999999999995</v>
      </c>
      <c r="I43" s="3">
        <f t="shared" si="1"/>
        <v>338.4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</f>
        <v>4096.599999999999</v>
      </c>
      <c r="E45" s="3">
        <f>D45/D145*100</f>
        <v>0.7419207499836099</v>
      </c>
      <c r="F45" s="3">
        <f>D45/B45*100</f>
        <v>87.85142930668438</v>
      </c>
      <c r="G45" s="3">
        <f aca="true" t="shared" si="4" ref="G45:G75">D45/C45*100</f>
        <v>54.5304492512479</v>
      </c>
      <c r="H45" s="3">
        <f>B45-D45</f>
        <v>566.5000000000009</v>
      </c>
      <c r="I45" s="3">
        <f aca="true" t="shared" si="5" ref="I45:I76">C45-D45</f>
        <v>3415.9000000000015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</f>
        <v>3515.2</v>
      </c>
      <c r="E46" s="1">
        <f>D46/D45*100</f>
        <v>85.80774300639555</v>
      </c>
      <c r="F46" s="1">
        <f aca="true" t="shared" si="6" ref="F46:F73">D46/B46*100</f>
        <v>87.37975092594894</v>
      </c>
      <c r="G46" s="1">
        <f t="shared" si="4"/>
        <v>53.9099762288168</v>
      </c>
      <c r="H46" s="1">
        <f aca="true" t="shared" si="7" ref="H46:H73">B46-D46</f>
        <v>507.7000000000003</v>
      </c>
      <c r="I46" s="1">
        <f t="shared" si="5"/>
        <v>3005.3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0.01708734072157399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0.8226334033100622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7.401259581116047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243.79999999999973</v>
      </c>
      <c r="E50" s="1">
        <f>D50/D45*100</f>
        <v>5.951276668456764</v>
      </c>
      <c r="F50" s="1">
        <f t="shared" si="6"/>
        <v>86.54597089101863</v>
      </c>
      <c r="G50" s="1">
        <f t="shared" si="4"/>
        <v>62.14631659444281</v>
      </c>
      <c r="H50" s="1">
        <f t="shared" si="7"/>
        <v>37.900000000000546</v>
      </c>
      <c r="I50" s="1">
        <f t="shared" si="5"/>
        <v>148.50000000000125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</f>
        <v>8362.300000000003</v>
      </c>
      <c r="E51" s="3">
        <f>D51/D145*100</f>
        <v>1.5144666034242895</v>
      </c>
      <c r="F51" s="3">
        <f>D51/B51*100</f>
        <v>87.33198959823714</v>
      </c>
      <c r="G51" s="3">
        <f t="shared" si="4"/>
        <v>56.320886877340456</v>
      </c>
      <c r="H51" s="3">
        <f>B51-D51</f>
        <v>1212.9999999999982</v>
      </c>
      <c r="I51" s="3">
        <f t="shared" si="5"/>
        <v>6485.299999999997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</f>
        <v>5466.3</v>
      </c>
      <c r="E52" s="1">
        <f>D52/D51*100</f>
        <v>65.36837951281343</v>
      </c>
      <c r="F52" s="1">
        <f t="shared" si="6"/>
        <v>93.62347138012537</v>
      </c>
      <c r="G52" s="1">
        <f t="shared" si="4"/>
        <v>58.34454050592379</v>
      </c>
      <c r="H52" s="1">
        <f t="shared" si="7"/>
        <v>372.3000000000002</v>
      </c>
      <c r="I52" s="1">
        <f t="shared" si="5"/>
        <v>3902.7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1.4481661743778624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4.87066955263504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2367.6000000000026</v>
      </c>
      <c r="E56" s="1">
        <f>D56/D51*100</f>
        <v>28.31278476017366</v>
      </c>
      <c r="F56" s="1">
        <f t="shared" si="6"/>
        <v>75.27661198016031</v>
      </c>
      <c r="G56" s="1">
        <f t="shared" si="4"/>
        <v>52.68944030265944</v>
      </c>
      <c r="H56" s="1">
        <f t="shared" si="7"/>
        <v>777.5999999999981</v>
      </c>
      <c r="I56" s="1">
        <f>C56-D56</f>
        <v>2125.8999999999983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</f>
        <v>2198.2</v>
      </c>
      <c r="E58" s="3">
        <f>D58/D145*100</f>
        <v>0.39810823429526226</v>
      </c>
      <c r="F58" s="3">
        <f>D58/B58*100</f>
        <v>56.824526936201</v>
      </c>
      <c r="G58" s="3">
        <f t="shared" si="4"/>
        <v>39.065221254665005</v>
      </c>
      <c r="H58" s="3">
        <f>B58-D58</f>
        <v>1670.2000000000003</v>
      </c>
      <c r="I58" s="3">
        <f t="shared" si="5"/>
        <v>3428.8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</f>
        <v>867.1999999999998</v>
      </c>
      <c r="E59" s="1">
        <f>D59/D58*100</f>
        <v>39.4504594668365</v>
      </c>
      <c r="F59" s="1">
        <f t="shared" si="6"/>
        <v>87.00712350757497</v>
      </c>
      <c r="G59" s="1">
        <f t="shared" si="4"/>
        <v>55.330823709564214</v>
      </c>
      <c r="H59" s="1">
        <f t="shared" si="7"/>
        <v>129.50000000000023</v>
      </c>
      <c r="I59" s="1">
        <f t="shared" si="5"/>
        <v>700.1000000000001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8.352288235829317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</f>
        <v>240.60000000000002</v>
      </c>
      <c r="E61" s="1">
        <f>D61/D58*100</f>
        <v>10.945318897279595</v>
      </c>
      <c r="F61" s="1">
        <f t="shared" si="6"/>
        <v>82.59526261585994</v>
      </c>
      <c r="G61" s="1">
        <f t="shared" si="4"/>
        <v>51.76419965576592</v>
      </c>
      <c r="H61" s="1">
        <f t="shared" si="7"/>
        <v>50.69999999999999</v>
      </c>
      <c r="I61" s="1">
        <f t="shared" si="5"/>
        <v>224.2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</f>
        <v>805.1</v>
      </c>
      <c r="E62" s="1">
        <f>D62/D58*100</f>
        <v>36.62542079883542</v>
      </c>
      <c r="F62" s="1">
        <f>D62/B62*100</f>
        <v>38.52706130066516</v>
      </c>
      <c r="G62" s="1">
        <f t="shared" si="4"/>
        <v>26.057546040068612</v>
      </c>
      <c r="H62" s="1">
        <f t="shared" si="7"/>
        <v>1284.6000000000004</v>
      </c>
      <c r="I62" s="1">
        <f t="shared" si="5"/>
        <v>2284.6000000000004</v>
      </c>
    </row>
    <row r="63" spans="1:9" ht="18.75" thickBot="1">
      <c r="A63" s="29" t="s">
        <v>35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101.70000000000005</v>
      </c>
      <c r="E63" s="1">
        <f>D63/D58*100</f>
        <v>4.626512601219182</v>
      </c>
      <c r="F63" s="1">
        <f t="shared" si="6"/>
        <v>53.301886792453026</v>
      </c>
      <c r="G63" s="1">
        <f t="shared" si="4"/>
        <v>49.537262542620724</v>
      </c>
      <c r="H63" s="1">
        <f t="shared" si="7"/>
        <v>89.09999999999934</v>
      </c>
      <c r="I63" s="1">
        <f t="shared" si="5"/>
        <v>103.59999999999934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0.04406320325904709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</f>
        <v>28390.799999999996</v>
      </c>
      <c r="E89" s="3">
        <f>D89/D145*100</f>
        <v>5.141757464393564</v>
      </c>
      <c r="F89" s="3">
        <f aca="true" t="shared" si="10" ref="F89:F95">D89/B89*100</f>
        <v>85.5252772941155</v>
      </c>
      <c r="G89" s="3">
        <f t="shared" si="8"/>
        <v>56.271220034288994</v>
      </c>
      <c r="H89" s="3">
        <f aca="true" t="shared" si="11" ref="H89:H95">B89-D89</f>
        <v>4805.000000000007</v>
      </c>
      <c r="I89" s="3">
        <f t="shared" si="9"/>
        <v>22062.700000000004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</f>
        <v>24320.700000000008</v>
      </c>
      <c r="E90" s="1">
        <f>D90/D89*100</f>
        <v>85.66401792129848</v>
      </c>
      <c r="F90" s="1">
        <f t="shared" si="10"/>
        <v>89.53217838184084</v>
      </c>
      <c r="G90" s="1">
        <f t="shared" si="8"/>
        <v>58.8588203405582</v>
      </c>
      <c r="H90" s="1">
        <f t="shared" si="11"/>
        <v>2843.4999999999927</v>
      </c>
      <c r="I90" s="1">
        <f t="shared" si="9"/>
        <v>16999.699999999993</v>
      </c>
    </row>
    <row r="91" spans="1:9" ht="18">
      <c r="A91" s="29" t="s">
        <v>33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</f>
        <v>1046.1</v>
      </c>
      <c r="E91" s="1">
        <f>D91/D89*100</f>
        <v>3.6846443213998903</v>
      </c>
      <c r="F91" s="1">
        <f t="shared" si="10"/>
        <v>72.27941684515994</v>
      </c>
      <c r="G91" s="1">
        <f t="shared" si="8"/>
        <v>40.62366510038445</v>
      </c>
      <c r="H91" s="1">
        <f t="shared" si="11"/>
        <v>401.20000000000005</v>
      </c>
      <c r="I91" s="1">
        <f t="shared" si="9"/>
        <v>1529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3023.9999999999877</v>
      </c>
      <c r="E93" s="1">
        <f>D93/D89*100</f>
        <v>10.65133775730162</v>
      </c>
      <c r="F93" s="1">
        <f t="shared" si="10"/>
        <v>65.96426935409957</v>
      </c>
      <c r="G93" s="1">
        <f>D93/C93*100</f>
        <v>46.11161939615719</v>
      </c>
      <c r="H93" s="1">
        <f t="shared" si="11"/>
        <v>1560.3000000000143</v>
      </c>
      <c r="I93" s="1">
        <f>C93-D93</f>
        <v>3534.0000000000105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</f>
        <v>34500.30000000001</v>
      </c>
      <c r="E94" s="121">
        <f>D94/D145*100</f>
        <v>6.2482274204607595</v>
      </c>
      <c r="F94" s="125">
        <f t="shared" si="10"/>
        <v>92.55713005639232</v>
      </c>
      <c r="G94" s="120">
        <f>D94/C94*100</f>
        <v>67.16262753488049</v>
      </c>
      <c r="H94" s="126">
        <f t="shared" si="11"/>
        <v>2774.2999999999884</v>
      </c>
      <c r="I94" s="121">
        <f>C94-D94</f>
        <v>16867.999999999993</v>
      </c>
    </row>
    <row r="95" spans="1:9" ht="18.75" thickBot="1">
      <c r="A95" s="123" t="s">
        <v>110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</f>
        <v>2539.4</v>
      </c>
      <c r="E95" s="133">
        <f>D95/D94*100</f>
        <v>7.360515705660528</v>
      </c>
      <c r="F95" s="134">
        <f t="shared" si="10"/>
        <v>78.54624188060625</v>
      </c>
      <c r="G95" s="135">
        <f>D95/C95*100</f>
        <v>51.94427966535071</v>
      </c>
      <c r="H95" s="124">
        <f t="shared" si="11"/>
        <v>693.5999999999999</v>
      </c>
      <c r="I95" s="96">
        <f>C95-D95</f>
        <v>2349.2999999999997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</f>
        <v>3759.2999999999997</v>
      </c>
      <c r="E101" s="25">
        <f>D101/D145*100</f>
        <v>0.6808335388891726</v>
      </c>
      <c r="F101" s="25">
        <f>D101/B101*100</f>
        <v>58.781311567689265</v>
      </c>
      <c r="G101" s="25">
        <f aca="true" t="shared" si="12" ref="G101:G143">D101/C101*100</f>
        <v>36.142250081719766</v>
      </c>
      <c r="H101" s="25">
        <f aca="true" t="shared" si="13" ref="H101:H106">B101-D101</f>
        <v>2636.100000000001</v>
      </c>
      <c r="I101" s="25">
        <f aca="true" t="shared" si="14" ref="I101:I143">C101-D101</f>
        <v>6642.1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</f>
        <v>3400.6000000000004</v>
      </c>
      <c r="E103" s="1">
        <f>D103/D101*100</f>
        <v>90.45833000824624</v>
      </c>
      <c r="F103" s="1">
        <f aca="true" t="shared" si="15" ref="F103:F143">D103/B103*100</f>
        <v>59.08948740225891</v>
      </c>
      <c r="G103" s="1">
        <f t="shared" si="12"/>
        <v>36.312962508142284</v>
      </c>
      <c r="H103" s="1">
        <f t="shared" si="13"/>
        <v>2354.3999999999996</v>
      </c>
      <c r="I103" s="1">
        <f t="shared" si="14"/>
        <v>5964.1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358.69999999999936</v>
      </c>
      <c r="E105" s="96">
        <f>D105/D101*100</f>
        <v>9.541669991753768</v>
      </c>
      <c r="F105" s="96">
        <f t="shared" si="15"/>
        <v>56.01186758276063</v>
      </c>
      <c r="G105" s="96">
        <f t="shared" si="12"/>
        <v>34.6001736278576</v>
      </c>
      <c r="H105" s="96">
        <f>B105-D105</f>
        <v>281.7000000000012</v>
      </c>
      <c r="I105" s="96">
        <f t="shared" si="14"/>
        <v>677.9999999999995</v>
      </c>
    </row>
    <row r="106" spans="1:9" s="2" customFormat="1" ht="26.25" customHeight="1" thickBot="1">
      <c r="A106" s="92" t="s">
        <v>36</v>
      </c>
      <c r="B106" s="93">
        <f>SUM(B107:B142)-B114-B118+B143-B134-B135-B108-B111-B121-B122-B132</f>
        <v>119122.79999999997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93916.40000000001</v>
      </c>
      <c r="E106" s="94">
        <f>D106/D145*100</f>
        <v>17.00886733480465</v>
      </c>
      <c r="F106" s="94">
        <f>D106/B106*100</f>
        <v>78.83998697142783</v>
      </c>
      <c r="G106" s="94">
        <f t="shared" si="12"/>
        <v>54.26303558779313</v>
      </c>
      <c r="H106" s="94">
        <f t="shared" si="13"/>
        <v>25206.399999999965</v>
      </c>
      <c r="I106" s="94">
        <f t="shared" si="14"/>
        <v>79159.79999999997</v>
      </c>
    </row>
    <row r="107" spans="1:9" ht="37.5">
      <c r="A107" s="34" t="s">
        <v>67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</f>
        <v>756.7</v>
      </c>
      <c r="E107" s="6">
        <f>D107/D106*100</f>
        <v>0.8057165734632077</v>
      </c>
      <c r="F107" s="6">
        <f t="shared" si="15"/>
        <v>62.12133650767589</v>
      </c>
      <c r="G107" s="6">
        <f t="shared" si="12"/>
        <v>42.04356039559951</v>
      </c>
      <c r="H107" s="6">
        <f aca="true" t="shared" si="16" ref="H107:H143">B107-D107</f>
        <v>461.39999999999986</v>
      </c>
      <c r="I107" s="6">
        <f t="shared" si="14"/>
        <v>1043.1</v>
      </c>
    </row>
    <row r="108" spans="1:9" ht="18">
      <c r="A108" s="29" t="s">
        <v>33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100</v>
      </c>
      <c r="B109" s="80">
        <v>618</v>
      </c>
      <c r="C109" s="68">
        <v>903.8</v>
      </c>
      <c r="D109" s="79">
        <f>20.7+31.6+0.1+27.7-0.1+31.4+0.1+10.6+34.1+43.9+13.6</f>
        <v>213.7</v>
      </c>
      <c r="E109" s="6">
        <f>D109/D106*100</f>
        <v>0.22754279337794037</v>
      </c>
      <c r="F109" s="6">
        <f>D109/B109*100</f>
        <v>34.579288025889966</v>
      </c>
      <c r="G109" s="6">
        <f t="shared" si="12"/>
        <v>23.644611639743307</v>
      </c>
      <c r="H109" s="6">
        <f t="shared" si="16"/>
        <v>404.3</v>
      </c>
      <c r="I109" s="6">
        <f t="shared" si="14"/>
        <v>690.0999999999999</v>
      </c>
    </row>
    <row r="110" spans="1:9" s="44" customFormat="1" ht="34.5" customHeight="1">
      <c r="A110" s="17" t="s">
        <v>75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0.026406463620837248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0.04078094986605109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47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</f>
        <v>802.4000000000002</v>
      </c>
      <c r="E113" s="6">
        <f>D113/D106*100</f>
        <v>0.8543768713451539</v>
      </c>
      <c r="F113" s="6">
        <f t="shared" si="15"/>
        <v>77.9104767453151</v>
      </c>
      <c r="G113" s="6">
        <f t="shared" si="12"/>
        <v>52.358890701468205</v>
      </c>
      <c r="H113" s="6">
        <f t="shared" si="16"/>
        <v>227.4999999999999</v>
      </c>
      <c r="I113" s="6">
        <f t="shared" si="14"/>
        <v>730.0999999999998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0.038331963320570206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0.06292830645126943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0.1562027505313236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0.42410058307175313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0.783036828498537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1.473970467351815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0.13831450098172415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0.0021295535178094556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743.3</v>
      </c>
      <c r="C127" s="60">
        <f>101.4+27.9+634</f>
        <v>763.3</v>
      </c>
      <c r="D127" s="83">
        <f>3+3+4.9+21.9-0.1+12.2+1.6+6.9+7.8+0.7+8.4+2.4+5+2.4+0.1+5.6+2.4+0.1+5+2.4+578.6</f>
        <v>674.3000000000001</v>
      </c>
      <c r="E127" s="19">
        <f>D127/D106*100</f>
        <v>0.7179789685294581</v>
      </c>
      <c r="F127" s="6">
        <f t="shared" si="15"/>
        <v>90.71707251446254</v>
      </c>
      <c r="G127" s="6">
        <f t="shared" si="12"/>
        <v>88.34010218786848</v>
      </c>
      <c r="H127" s="6">
        <f t="shared" si="16"/>
        <v>68.99999999999989</v>
      </c>
      <c r="I127" s="6">
        <f t="shared" si="14"/>
        <v>88.99999999999989</v>
      </c>
    </row>
    <row r="128" spans="1:9" s="2" customFormat="1" ht="18.75">
      <c r="A128" s="17" t="s">
        <v>72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0.29441077383715725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0.037480141913446424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f>265.1+39.2</f>
        <v>304.3</v>
      </c>
      <c r="C131" s="60">
        <f>265.1+39.2</f>
        <v>304.3</v>
      </c>
      <c r="D131" s="83">
        <f>59.9+7.6+10.7+6.3+5.3+38.1+4+0.1+1.7+3.6+39.2+1.5+0.1</f>
        <v>178.1</v>
      </c>
      <c r="E131" s="19">
        <f>D131/D106*100</f>
        <v>0.18963674076093204</v>
      </c>
      <c r="F131" s="6">
        <f t="shared" si="15"/>
        <v>58.52776864935918</v>
      </c>
      <c r="G131" s="6">
        <f>D131/C131*100</f>
        <v>58.52776864935918</v>
      </c>
      <c r="H131" s="6">
        <f t="shared" si="16"/>
        <v>126.20000000000002</v>
      </c>
      <c r="I131" s="6">
        <f t="shared" si="14"/>
        <v>126.20000000000002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7.6+0.3+4.8+38.1+4+0.1+0.1+0.1</f>
        <v>55.1</v>
      </c>
      <c r="E132" s="1">
        <f>D132/D131*100</f>
        <v>30.93767546322291</v>
      </c>
      <c r="F132" s="1">
        <f t="shared" si="15"/>
        <v>85.82554517133956</v>
      </c>
      <c r="G132" s="1">
        <f>D132/C132*100</f>
        <v>85.82554517133956</v>
      </c>
      <c r="H132" s="1">
        <f t="shared" si="16"/>
        <v>9.100000000000001</v>
      </c>
      <c r="I132" s="1">
        <f t="shared" si="14"/>
        <v>9.100000000000001</v>
      </c>
    </row>
    <row r="133" spans="1:9" s="2" customFormat="1" ht="18.75">
      <c r="A133" s="17" t="s">
        <v>32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</f>
        <v>605.3</v>
      </c>
      <c r="E133" s="19">
        <f>D133/D106*100</f>
        <v>0.6445093721650318</v>
      </c>
      <c r="F133" s="6">
        <f t="shared" si="15"/>
        <v>92.42632462971446</v>
      </c>
      <c r="G133" s="6">
        <f t="shared" si="12"/>
        <v>61.40813634980217</v>
      </c>
      <c r="H133" s="6">
        <f t="shared" si="16"/>
        <v>49.60000000000002</v>
      </c>
      <c r="I133" s="6">
        <f t="shared" si="14"/>
        <v>380.4</v>
      </c>
    </row>
    <row r="134" spans="1:9" s="39" customFormat="1" ht="18">
      <c r="A134" s="40" t="s">
        <v>54</v>
      </c>
      <c r="B134" s="81">
        <v>570.3</v>
      </c>
      <c r="C134" s="51">
        <v>848.7</v>
      </c>
      <c r="D134" s="82">
        <f>21.9+39.7+0.1+6.1+19+41-0.1+21.3+43.3+8.5+32.3+32.1+41.5+4.2+33.1+25.6+47+0.1+25.6+53.3+26.2</f>
        <v>521.8000000000002</v>
      </c>
      <c r="E134" s="1">
        <f>D134/D133*100</f>
        <v>86.2051875103255</v>
      </c>
      <c r="F134" s="1">
        <f aca="true" t="shared" si="17" ref="F134:F142">D134/B134*100</f>
        <v>91.49570401543052</v>
      </c>
      <c r="G134" s="1">
        <f t="shared" si="12"/>
        <v>61.48226699658302</v>
      </c>
      <c r="H134" s="1">
        <f t="shared" si="16"/>
        <v>48.49999999999977</v>
      </c>
      <c r="I134" s="1">
        <f t="shared" si="14"/>
        <v>326.89999999999986</v>
      </c>
    </row>
    <row r="135" spans="1:9" s="39" customFormat="1" ht="18">
      <c r="A135" s="29" t="s">
        <v>33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3.6180406410044608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0.2129553517809456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118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109</v>
      </c>
      <c r="B138" s="80">
        <f>2550+1900</f>
        <v>4450</v>
      </c>
      <c r="C138" s="60">
        <f>6500-2076-424+9200</f>
        <v>13200</v>
      </c>
      <c r="D138" s="83">
        <f>241.3+64.6+48.1+278.9+170.1</f>
        <v>803</v>
      </c>
      <c r="E138" s="19">
        <f>D138/D106*100</f>
        <v>0.8550157374004965</v>
      </c>
      <c r="F138" s="112">
        <f t="shared" si="17"/>
        <v>18.044943820224717</v>
      </c>
      <c r="G138" s="6">
        <f t="shared" si="12"/>
        <v>6.083333333333334</v>
      </c>
      <c r="H138" s="6">
        <f t="shared" si="16"/>
        <v>3647</v>
      </c>
      <c r="I138" s="6">
        <f t="shared" si="14"/>
        <v>12397</v>
      </c>
    </row>
    <row r="139" spans="1:9" s="2" customFormat="1" ht="18.75">
      <c r="A139" s="23" t="s">
        <v>114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3.3706573079888074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27</v>
      </c>
      <c r="B140" s="80">
        <f>4188+2094</f>
        <v>6282</v>
      </c>
      <c r="C140" s="60">
        <v>8376</v>
      </c>
      <c r="D140" s="83">
        <f>2094+2094</f>
        <v>4188</v>
      </c>
      <c r="E140" s="19">
        <f>D140/D106*100</f>
        <v>4.459285066293001</v>
      </c>
      <c r="F140" s="112">
        <f t="shared" si="17"/>
        <v>66.66666666666666</v>
      </c>
      <c r="G140" s="6">
        <f t="shared" si="12"/>
        <v>50</v>
      </c>
      <c r="H140" s="6">
        <f t="shared" si="16"/>
        <v>2094</v>
      </c>
      <c r="I140" s="6">
        <f t="shared" si="14"/>
        <v>4188</v>
      </c>
    </row>
    <row r="141" spans="1:12" s="2" customFormat="1" ht="18.75" customHeight="1">
      <c r="A141" s="17" t="s">
        <v>99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0.5730628516425246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65</v>
      </c>
      <c r="B142" s="80">
        <f>72594.9+6122.7</f>
        <v>78717.59999999999</v>
      </c>
      <c r="C142" s="60">
        <f>91632.1+2530-27+23.1+959.5+13590.1</f>
        <v>108707.80000000002</v>
      </c>
      <c r="D142" s="83">
        <f>500.9+20883.8+13804+7506.8+2189.4+1247.6+18786.6</f>
        <v>64919.1</v>
      </c>
      <c r="E142" s="19">
        <f>D142/D106*100</f>
        <v>69.12434888901193</v>
      </c>
      <c r="F142" s="6">
        <f t="shared" si="17"/>
        <v>82.47088325863594</v>
      </c>
      <c r="G142" s="6">
        <f t="shared" si="12"/>
        <v>59.71889781598008</v>
      </c>
      <c r="H142" s="6">
        <f t="shared" si="16"/>
        <v>13798.499999999993</v>
      </c>
      <c r="I142" s="6">
        <f t="shared" si="14"/>
        <v>43788.70000000002</v>
      </c>
      <c r="K142" s="103"/>
      <c r="L142" s="45"/>
    </row>
    <row r="143" spans="1:12" s="2" customFormat="1" ht="18.75">
      <c r="A143" s="17" t="s">
        <v>103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</f>
        <v>13605.499999999996</v>
      </c>
      <c r="E143" s="19">
        <f>D143/D106*100</f>
        <v>14.486820193278271</v>
      </c>
      <c r="F143" s="6">
        <f t="shared" si="15"/>
        <v>91.66644208483801</v>
      </c>
      <c r="G143" s="6">
        <f t="shared" si="12"/>
        <v>61.111510371281994</v>
      </c>
      <c r="H143" s="6">
        <f t="shared" si="16"/>
        <v>1236.9000000000033</v>
      </c>
      <c r="I143" s="6">
        <f t="shared" si="14"/>
        <v>8657.900000000005</v>
      </c>
      <c r="K143" s="45"/>
      <c r="L143" s="45"/>
    </row>
    <row r="144" spans="1:12" s="2" customFormat="1" ht="19.5" thickBot="1">
      <c r="A144" s="41" t="s">
        <v>37</v>
      </c>
      <c r="B144" s="84">
        <f>B43+B68+B71+B76+B78+B86+B101+B106+B99+B83+B97</f>
        <v>126578.79999999997</v>
      </c>
      <c r="C144" s="84">
        <f>C43+C68+C71+C76+C78+C86+C101+C106+C99+C83+C97</f>
        <v>185191.99999999997</v>
      </c>
      <c r="D144" s="60">
        <f>D43+D68+D71+D76+D78+D86+D101+D106+D99+D83+D97</f>
        <v>98399.50000000001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634386.8999999999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552161.3999999999</v>
      </c>
      <c r="E145" s="38">
        <v>100</v>
      </c>
      <c r="F145" s="3">
        <f>D145/B145*100</f>
        <v>87.03858796579816</v>
      </c>
      <c r="G145" s="3">
        <f aca="true" t="shared" si="18" ref="G145:G151">D145/C145*100</f>
        <v>57.08966288482383</v>
      </c>
      <c r="H145" s="3">
        <f aca="true" t="shared" si="19" ref="H145:H151">B145-D145</f>
        <v>82225.5</v>
      </c>
      <c r="I145" s="3">
        <f aca="true" t="shared" si="20" ref="I145:I151">C145-D145</f>
        <v>415021.40000000014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325587.5</v>
      </c>
      <c r="E146" s="6">
        <f>D146/D145*100</f>
        <v>58.966001607501006</v>
      </c>
      <c r="F146" s="6">
        <f aca="true" t="shared" si="21" ref="F146:F157">D146/B146*100</f>
        <v>91.61592095966296</v>
      </c>
      <c r="G146" s="6">
        <f t="shared" si="18"/>
        <v>58.3446541719015</v>
      </c>
      <c r="H146" s="6">
        <f t="shared" si="19"/>
        <v>29795.600000000035</v>
      </c>
      <c r="I146" s="18">
        <f t="shared" si="20"/>
        <v>232454.19999999995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56722.000000000015</v>
      </c>
      <c r="E147" s="6">
        <f>D147/D145*100</f>
        <v>10.272720983393627</v>
      </c>
      <c r="F147" s="6">
        <f t="shared" si="21"/>
        <v>85.42379824309083</v>
      </c>
      <c r="G147" s="6">
        <f t="shared" si="18"/>
        <v>56.83880374168918</v>
      </c>
      <c r="H147" s="6">
        <f t="shared" si="19"/>
        <v>9678.699999999983</v>
      </c>
      <c r="I147" s="18">
        <f t="shared" si="20"/>
        <v>43072.499999999985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12729.199999999999</v>
      </c>
      <c r="E148" s="6">
        <f>D148/D145*100</f>
        <v>2.305340431257962</v>
      </c>
      <c r="F148" s="6">
        <f t="shared" si="21"/>
        <v>81.83402014799195</v>
      </c>
      <c r="G148" s="6">
        <f t="shared" si="18"/>
        <v>48.98351849215175</v>
      </c>
      <c r="H148" s="6">
        <f t="shared" si="19"/>
        <v>2825.7000000000007</v>
      </c>
      <c r="I148" s="18">
        <f t="shared" si="20"/>
        <v>13257.500000000002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5182.6</v>
      </c>
      <c r="E149" s="6">
        <f>D149/D145*100</f>
        <v>0.9386023724222666</v>
      </c>
      <c r="F149" s="6">
        <f t="shared" si="21"/>
        <v>57.37915458027945</v>
      </c>
      <c r="G149" s="6">
        <f t="shared" si="18"/>
        <v>36.176688212874666</v>
      </c>
      <c r="H149" s="6">
        <f t="shared" si="19"/>
        <v>3849.6000000000004</v>
      </c>
      <c r="I149" s="18">
        <f t="shared" si="20"/>
        <v>9143.200000000003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5216.7</v>
      </c>
      <c r="E150" s="6">
        <f>D150/D145*100</f>
        <v>0.9447781029242538</v>
      </c>
      <c r="F150" s="6">
        <f t="shared" si="21"/>
        <v>63.82143162994408</v>
      </c>
      <c r="G150" s="6">
        <f t="shared" si="18"/>
        <v>39.74749706657727</v>
      </c>
      <c r="H150" s="6">
        <f t="shared" si="19"/>
        <v>2957.2000000000007</v>
      </c>
      <c r="I150" s="18">
        <f t="shared" si="20"/>
        <v>7907.900000000001</v>
      </c>
      <c r="K150" s="46"/>
      <c r="L150" s="47"/>
    </row>
    <row r="151" spans="1:12" ht="19.5" thickBot="1">
      <c r="A151" s="23" t="s">
        <v>35</v>
      </c>
      <c r="B151" s="67">
        <f>B145-B146-B147-B148-B149-B150</f>
        <v>179842.09999999986</v>
      </c>
      <c r="C151" s="67">
        <f>C145-C146-C147-C148-C149-C150</f>
        <v>255909.5000000001</v>
      </c>
      <c r="D151" s="67">
        <f>D145-D146-D147-D148-D149-D150</f>
        <v>146723.39999999988</v>
      </c>
      <c r="E151" s="6">
        <f>D151/D145*100</f>
        <v>26.572556502500884</v>
      </c>
      <c r="F151" s="6">
        <f t="shared" si="21"/>
        <v>81.58456779586092</v>
      </c>
      <c r="G151" s="43">
        <f t="shared" si="18"/>
        <v>57.33409662400177</v>
      </c>
      <c r="H151" s="6">
        <f t="shared" si="19"/>
        <v>33118.69999999998</v>
      </c>
      <c r="I151" s="6">
        <f t="shared" si="20"/>
        <v>109186.10000000021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</f>
        <v>18154.3</v>
      </c>
      <c r="D153" s="73">
        <f>288.1+1522.4+951.8+530.2+8.8+0.5+0.1+495.9+10.6+101+174.6+2.1+509.4+15+8.4+488.4+154.3+94.8+166.1+65.8+286.9+80.4+239.8+10.1+12.9+335.6</f>
        <v>6554</v>
      </c>
      <c r="E153" s="15"/>
      <c r="F153" s="6">
        <f t="shared" si="21"/>
        <v>39.35579948598467</v>
      </c>
      <c r="G153" s="6">
        <f aca="true" t="shared" si="22" ref="G153:G162">D153/C153*100</f>
        <v>36.101639831885564</v>
      </c>
      <c r="H153" s="6">
        <f>B153-D153</f>
        <v>10099.2</v>
      </c>
      <c r="I153" s="6">
        <f aca="true" t="shared" si="23" ref="I153:I162">C153-D153</f>
        <v>11600.3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</f>
        <v>16665.5</v>
      </c>
      <c r="D154" s="67">
        <f>132.1+649.5+498.6+2.9+146.5+119.3+11.1+935+701.6+2.9+12.3-0.1+18.6+43.3+39.7+94</f>
        <v>3407.3</v>
      </c>
      <c r="E154" s="6"/>
      <c r="F154" s="6">
        <f t="shared" si="21"/>
        <v>27.427794056090416</v>
      </c>
      <c r="G154" s="6">
        <f t="shared" si="22"/>
        <v>20.445231166181635</v>
      </c>
      <c r="H154" s="6">
        <f aca="true" t="shared" si="24" ref="H154:H161">B154-D154</f>
        <v>9015.5</v>
      </c>
      <c r="I154" s="6">
        <f t="shared" si="23"/>
        <v>13258.2</v>
      </c>
      <c r="K154" s="46"/>
      <c r="L154" s="46"/>
    </row>
    <row r="155" spans="1:12" ht="18.75">
      <c r="A155" s="23" t="s">
        <v>61</v>
      </c>
      <c r="B155" s="88">
        <f>103951-280+40608.6+6317.7</f>
        <v>150597.30000000002</v>
      </c>
      <c r="C155" s="67">
        <f>105956.2+2530+90940.5+959.5+13785.1</f>
        <v>214171.30000000002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</f>
        <v>27218.900000000012</v>
      </c>
      <c r="E155" s="6"/>
      <c r="F155" s="6">
        <f t="shared" si="21"/>
        <v>18.07396281341034</v>
      </c>
      <c r="G155" s="6">
        <f t="shared" si="22"/>
        <v>12.708939059528523</v>
      </c>
      <c r="H155" s="6">
        <f t="shared" si="24"/>
        <v>123378.40000000001</v>
      </c>
      <c r="I155" s="6">
        <f t="shared" si="23"/>
        <v>186952.4</v>
      </c>
      <c r="K155" s="46"/>
      <c r="L155" s="46"/>
    </row>
    <row r="156" spans="1:12" ht="37.5">
      <c r="A156" s="23" t="s">
        <v>70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</f>
        <v>617.1000000000001</v>
      </c>
      <c r="E157" s="19"/>
      <c r="F157" s="6">
        <f t="shared" si="21"/>
        <v>4.897463572584999</v>
      </c>
      <c r="G157" s="6">
        <f t="shared" si="22"/>
        <v>4.511822422390221</v>
      </c>
      <c r="H157" s="6">
        <f t="shared" si="24"/>
        <v>11983.3</v>
      </c>
      <c r="I157" s="6">
        <f t="shared" si="23"/>
        <v>13060.3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53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68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62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</f>
        <v>2422.6</v>
      </c>
      <c r="E161" s="24"/>
      <c r="F161" s="6">
        <f>D161/B161*100</f>
        <v>65.14467032376035</v>
      </c>
      <c r="G161" s="6">
        <f t="shared" si="22"/>
        <v>65.14467032376035</v>
      </c>
      <c r="H161" s="6">
        <f t="shared" si="24"/>
        <v>1296.2000000000003</v>
      </c>
      <c r="I161" s="6">
        <f t="shared" si="23"/>
        <v>1296.2000000000003</v>
      </c>
    </row>
    <row r="162" spans="1:9" ht="19.5" thickBot="1">
      <c r="A162" s="14" t="s">
        <v>20</v>
      </c>
      <c r="B162" s="90">
        <f>B145+B153+B157+B158+B154+B161+B160+B155+B159+B156</f>
        <v>831837.9</v>
      </c>
      <c r="C162" s="90">
        <f>C145+C153+C157+C158+C154+C161+C160+C155+C159+C156</f>
        <v>1235757.7000000002</v>
      </c>
      <c r="D162" s="90">
        <f>D145+D153+D157+D158+D154+D161+D160+D155+D159+D156</f>
        <v>593185.2</v>
      </c>
      <c r="E162" s="25"/>
      <c r="F162" s="3">
        <f>D162/B162*100</f>
        <v>71.31019156496717</v>
      </c>
      <c r="G162" s="3">
        <f t="shared" si="22"/>
        <v>48.00174014695598</v>
      </c>
      <c r="H162" s="3">
        <f>B162-D162</f>
        <v>238652.70000000007</v>
      </c>
      <c r="I162" s="3">
        <f t="shared" si="23"/>
        <v>642572.5000000002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552161.3999999999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552161.3999999999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2015-08-12T05:06:17Z</dcterms:modified>
  <cp:category/>
  <cp:version/>
  <cp:contentType/>
  <cp:contentStatus/>
</cp:coreProperties>
</file>